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4. 9월정기\12. 기출공지\109_엑셀\"/>
    </mc:Choice>
  </mc:AlternateContent>
  <xr:revisionPtr revIDLastSave="0" documentId="13_ncr:1_{2DFE3C05-1946-49AB-9C42-9FD880A99119}" xr6:coauthVersionLast="47" xr6:coauthVersionMax="47" xr10:uidLastSave="{00000000-0000-0000-0000-000000000000}"/>
  <bookViews>
    <workbookView xWindow="-120" yWindow="-120" windowWidth="29040" windowHeight="15720" tabRatio="819" xr2:uid="{B7ADBADA-C109-4CF3-978B-2CF6E7C263F2}"/>
  </bookViews>
  <sheets>
    <sheet name="제1작업" sheetId="1" r:id="rId1"/>
    <sheet name="제2작업" sheetId="2" r:id="rId2"/>
    <sheet name="제3작업" sheetId="3" r:id="rId3"/>
    <sheet name="제4작업" sheetId="9" r:id="rId4"/>
  </sheets>
  <definedNames>
    <definedName name="_xlnm._FilterDatabase" localSheetId="1" hidden="1">제2작업!$B$2:$H$10</definedName>
    <definedName name="무게">제1작업!$G$5:$G$12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5" i="3"/>
  <c r="H17" i="3" s="1"/>
  <c r="C16" i="3"/>
  <c r="C11" i="3"/>
  <c r="C6" i="3"/>
  <c r="C18" i="3" s="1"/>
  <c r="J13" i="1"/>
  <c r="E14" i="1"/>
  <c r="I5" i="1"/>
  <c r="I6" i="1"/>
  <c r="I7" i="1"/>
  <c r="I8" i="1"/>
  <c r="I9" i="1"/>
  <c r="I10" i="1"/>
  <c r="I11" i="1"/>
  <c r="I12" i="1"/>
  <c r="H11" i="2" l="1"/>
  <c r="J14" i="1"/>
  <c r="E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<sst xmlns="http://schemas.openxmlformats.org/spreadsheetml/2006/main" count="120" uniqueCount="44">
  <si>
    <t>싱크대내장형</t>
  </si>
  <si>
    <t>분쇄건조형</t>
  </si>
  <si>
    <t>미생물분해형</t>
  </si>
  <si>
    <t>이롭더그레블</t>
  </si>
  <si>
    <t>무게(kg)</t>
  </si>
  <si>
    <t>젠풀코리아</t>
  </si>
  <si>
    <t>제품코드</t>
  </si>
  <si>
    <t>제품명</t>
  </si>
  <si>
    <t>제품명</t>
    <phoneticPr fontId="2" type="noConversion"/>
  </si>
  <si>
    <t>처리방식</t>
  </si>
  <si>
    <t>리쿡알이케이</t>
  </si>
  <si>
    <t>쿠쿠씨에프디</t>
  </si>
  <si>
    <t>스마트블레드</t>
  </si>
  <si>
    <t>싱크에스엠</t>
  </si>
  <si>
    <t>키친슬리핏</t>
  </si>
  <si>
    <t>린클그래비티</t>
  </si>
  <si>
    <t>소비전력
(W)</t>
    <phoneticPr fontId="2" type="noConversion"/>
  </si>
  <si>
    <t>회원구매가</t>
  </si>
  <si>
    <t>대리점</t>
  </si>
  <si>
    <t>KC-182</t>
  </si>
  <si>
    <t>TS-301</t>
  </si>
  <si>
    <t>KJ-265</t>
  </si>
  <si>
    <t>EK-177</t>
  </si>
  <si>
    <t>TC-265</t>
  </si>
  <si>
    <t>ES-120</t>
  </si>
  <si>
    <t>TS-320</t>
  </si>
  <si>
    <t>KC-103</t>
  </si>
  <si>
    <t>온라인 최저가 평균</t>
    <phoneticPr fontId="2" type="noConversion"/>
  </si>
  <si>
    <t>무게(kg)</t>
    <phoneticPr fontId="2" type="noConversion"/>
  </si>
  <si>
    <t>무게가 10kg 이하인 제품 개수</t>
    <phoneticPr fontId="2" type="noConversion"/>
  </si>
  <si>
    <t>&lt;&gt;분쇄건조형</t>
    <phoneticPr fontId="2" type="noConversion"/>
  </si>
  <si>
    <t>분쇄건조형 개수</t>
  </si>
  <si>
    <t>미생물분해형 개수</t>
  </si>
  <si>
    <t>싱크대내장형 개수</t>
  </si>
  <si>
    <t>전체 개수</t>
  </si>
  <si>
    <t>분쇄건조형 평균</t>
  </si>
  <si>
    <t>미생물분해형 평균</t>
  </si>
  <si>
    <t>싱크대내장형 평균</t>
  </si>
  <si>
    <t>전체 평균</t>
  </si>
  <si>
    <t>등록일</t>
    <phoneticPr fontId="2" type="noConversion"/>
  </si>
  <si>
    <t>온라인 
최저가</t>
    <phoneticPr fontId="2" type="noConversion"/>
  </si>
  <si>
    <t>분쇄건조형 최대 소비전력(W)</t>
    <phoneticPr fontId="2" type="noConversion"/>
  </si>
  <si>
    <t>&lt;=800000</t>
    <phoneticPr fontId="2" type="noConversion"/>
  </si>
  <si>
    <t>분쇄건조형 제품 무게(kg)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</si>
</sst>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8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6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176" fontId="3" fillId="0" borderId="6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0" fontId="3" fillId="0" borderId="1" xfId="1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6" fontId="3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78" fontId="3" fillId="0" borderId="6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1" xfId="1" applyNumberFormat="1" applyFont="1" applyBorder="1" applyAlignment="1">
      <alignment horizontal="right" vertical="center"/>
    </xf>
    <xf numFmtId="178" fontId="3" fillId="0" borderId="0" xfId="0" applyNumberFormat="1" applyFont="1">
      <alignment vertical="center"/>
    </xf>
    <xf numFmtId="0" fontId="3" fillId="0" borderId="7" xfId="0" applyFont="1" applyBorder="1" applyAlignment="1">
      <alignment horizontal="right" vertical="center"/>
    </xf>
    <xf numFmtId="176" fontId="3" fillId="0" borderId="12" xfId="1" applyNumberFormat="1" applyFont="1" applyBorder="1" applyAlignment="1">
      <alignment horizontal="right" vertical="center"/>
    </xf>
    <xf numFmtId="14" fontId="3" fillId="0" borderId="0" xfId="0" applyNumberFormat="1" applyFont="1" applyAlignment="1">
      <alignment horizontal="center" vertical="center"/>
    </xf>
    <xf numFmtId="178" fontId="3" fillId="0" borderId="0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분쇄건조형 및 미생물분해형 음식물 처리기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무게(kg)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25-48DC-8CE4-4EFC5DB915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(제1작업!$C$5,제1작업!$C$7:$C$9,제1작업!$C$11:$C$12)</c:f>
              <c:strCache>
                <c:ptCount val="6"/>
                <c:pt idx="0">
                  <c:v>키친슬리핏</c:v>
                </c:pt>
                <c:pt idx="1">
                  <c:v>스마트블레드</c:v>
                </c:pt>
                <c:pt idx="2">
                  <c:v>이롭더그레블</c:v>
                </c:pt>
                <c:pt idx="3">
                  <c:v>리쿡알이케이</c:v>
                </c:pt>
                <c:pt idx="4">
                  <c:v>쿠쿠씨에프디</c:v>
                </c:pt>
                <c:pt idx="5">
                  <c:v>린클그래비티</c:v>
                </c:pt>
              </c:strCache>
            </c:strRef>
          </c:cat>
          <c:val>
            <c:numRef>
              <c:f>(제1작업!$G$5,제1작업!$G$7:$G$9,제1작업!$G$11:$G$12)</c:f>
              <c:numCache>
                <c:formatCode>_-* #,##0.0_-;\-* #,##0.0_-;_-* "-"_-;_-@_-</c:formatCode>
                <c:ptCount val="6"/>
                <c:pt idx="0">
                  <c:v>7.6</c:v>
                </c:pt>
                <c:pt idx="1">
                  <c:v>18.5</c:v>
                </c:pt>
                <c:pt idx="2">
                  <c:v>18</c:v>
                </c:pt>
                <c:pt idx="3">
                  <c:v>7.6</c:v>
                </c:pt>
                <c:pt idx="4">
                  <c:v>13.5</c:v>
                </c:pt>
                <c:pt idx="5">
                  <c:v>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5-48DC-8CE4-4EFC5DB91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46124431"/>
        <c:axId val="1946124847"/>
      </c:barChart>
      <c:lineChart>
        <c:grouping val="standard"/>
        <c:varyColors val="0"/>
        <c:ser>
          <c:idx val="1"/>
          <c:order val="1"/>
          <c:tx>
            <c:v>온라인 최저가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(제1작업!$C$5,제1작업!$C$7:$C$9,제1작업!$C$11:$C$12)</c:f>
              <c:strCache>
                <c:ptCount val="6"/>
                <c:pt idx="0">
                  <c:v>키친슬리핏</c:v>
                </c:pt>
                <c:pt idx="1">
                  <c:v>스마트블레드</c:v>
                </c:pt>
                <c:pt idx="2">
                  <c:v>이롭더그레블</c:v>
                </c:pt>
                <c:pt idx="3">
                  <c:v>리쿡알이케이</c:v>
                </c:pt>
                <c:pt idx="4">
                  <c:v>쿠쿠씨에프디</c:v>
                </c:pt>
                <c:pt idx="5">
                  <c:v>린클그래비티</c:v>
                </c:pt>
              </c:strCache>
            </c:strRef>
          </c:cat>
          <c:val>
            <c:numRef>
              <c:f>(제1작업!$H$5,제1작업!$H$7:$H$9,제1작업!$H$11:$H$12)</c:f>
              <c:numCache>
                <c:formatCode>#,##0"원"</c:formatCode>
                <c:ptCount val="6"/>
                <c:pt idx="0">
                  <c:v>316000</c:v>
                </c:pt>
                <c:pt idx="1">
                  <c:v>995000</c:v>
                </c:pt>
                <c:pt idx="2">
                  <c:v>839000</c:v>
                </c:pt>
                <c:pt idx="3">
                  <c:v>330000</c:v>
                </c:pt>
                <c:pt idx="4">
                  <c:v>549900</c:v>
                </c:pt>
                <c:pt idx="5">
                  <c:v>798000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25-48DC-8CE4-4EFC5DB91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017087"/>
        <c:axId val="1026007103"/>
      </c:lineChart>
      <c:catAx>
        <c:axId val="1946124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946124847"/>
        <c:crosses val="autoZero"/>
        <c:auto val="1"/>
        <c:lblAlgn val="ctr"/>
        <c:lblOffset val="100"/>
        <c:noMultiLvlLbl val="0"/>
      </c:catAx>
      <c:valAx>
        <c:axId val="194612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-* #,##0.0_-;\-* #,##0.0_-;_-* &quot;-&quot;_-;_-@_-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946124431"/>
        <c:crosses val="autoZero"/>
        <c:crossBetween val="between"/>
      </c:valAx>
      <c:valAx>
        <c:axId val="1026007103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26017087"/>
        <c:crosses val="max"/>
        <c:crossBetween val="between"/>
        <c:majorUnit val="300000"/>
      </c:valAx>
      <c:catAx>
        <c:axId val="102601708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2600710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765183-0380-4A8E-8C21-CA1DE8AAD9F8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106680</xdr:rowOff>
    </xdr:from>
    <xdr:to>
      <xdr:col>6</xdr:col>
      <xdr:colOff>336550</xdr:colOff>
      <xdr:row>2</xdr:row>
      <xdr:rowOff>205740</xdr:rowOff>
    </xdr:to>
    <xdr:sp macro="" textlink="">
      <xdr:nvSpPr>
        <xdr:cNvPr id="4" name="사다리꼴 3">
          <a:extLst>
            <a:ext uri="{FF2B5EF4-FFF2-40B4-BE49-F238E27FC236}">
              <a16:creationId xmlns:a16="http://schemas.microsoft.com/office/drawing/2014/main" id="{BA41CE5E-28A2-4F5D-B388-18DC7C59D2D4}"/>
            </a:ext>
          </a:extLst>
        </xdr:cNvPr>
        <xdr:cNvSpPr/>
      </xdr:nvSpPr>
      <xdr:spPr>
        <a:xfrm>
          <a:off x="121920" y="106680"/>
          <a:ext cx="505333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음식물 처리기 회원가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128270</xdr:rowOff>
    </xdr:from>
    <xdr:to>
      <xdr:col>10</xdr:col>
      <xdr:colOff>0</xdr:colOff>
      <xdr:row>2</xdr:row>
      <xdr:rowOff>184150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F6D4439A-C0D6-4BA6-BCE2-299D2EFEE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128270"/>
          <a:ext cx="2758440" cy="68072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1A0C770F-14E3-43B6-AA12-CD863C2B51A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0.0771</cdr:x>
      <cdr:y>0.10649</cdr:y>
    </cdr:from>
    <cdr:to>
      <cdr:x>0.19479</cdr:x>
      <cdr:y>0.19913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69BC3947-6918-48FD-82D5-AC22C7A6E9A0}"/>
            </a:ext>
          </a:extLst>
        </cdr:cNvPr>
        <cdr:cNvSpPr/>
      </cdr:nvSpPr>
      <cdr:spPr>
        <a:xfrm xmlns:a="http://schemas.openxmlformats.org/drawingml/2006/main">
          <a:off x="716455" y="646386"/>
          <a:ext cx="1093754" cy="562304"/>
        </a:xfrm>
        <a:prstGeom xmlns:a="http://schemas.openxmlformats.org/drawingml/2006/main" prst="wedgeRoundRectCallout">
          <a:avLst>
            <a:gd name="adj1" fmla="val 68888"/>
            <a:gd name="adj2" fmla="val -9221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kern="120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무게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J20"/>
  <sheetViews>
    <sheetView tabSelected="1" zoomScaleNormal="100" workbookViewId="0">
      <selection activeCell="P23" sqref="P23"/>
    </sheetView>
  </sheetViews>
  <sheetFormatPr defaultColWidth="8.875" defaultRowHeight="13.5" x14ac:dyDescent="0.3"/>
  <cols>
    <col min="1" max="1" width="1.625" style="1" customWidth="1"/>
    <col min="2" max="2" width="9.25" style="1" customWidth="1"/>
    <col min="3" max="3" width="14.625" style="1" customWidth="1"/>
    <col min="4" max="4" width="15.125" style="1" customWidth="1"/>
    <col min="5" max="5" width="13.375" style="1" customWidth="1"/>
    <col min="6" max="6" width="9.625" style="1" customWidth="1"/>
    <col min="7" max="7" width="9.125" style="1" customWidth="1"/>
    <col min="8" max="8" width="13.75" style="1" customWidth="1"/>
    <col min="9" max="9" width="11.625" style="1" customWidth="1"/>
    <col min="10" max="10" width="10.875" style="1" customWidth="1"/>
    <col min="11" max="16384" width="8.8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4" t="s">
        <v>6</v>
      </c>
      <c r="C4" s="15" t="s">
        <v>7</v>
      </c>
      <c r="D4" s="15" t="s">
        <v>9</v>
      </c>
      <c r="E4" s="15" t="s">
        <v>39</v>
      </c>
      <c r="F4" s="16" t="s">
        <v>16</v>
      </c>
      <c r="G4" s="15" t="s">
        <v>4</v>
      </c>
      <c r="H4" s="16" t="s">
        <v>40</v>
      </c>
      <c r="I4" s="15" t="s">
        <v>17</v>
      </c>
      <c r="J4" s="17" t="s">
        <v>18</v>
      </c>
    </row>
    <row r="5" spans="2:10" ht="18" customHeight="1" x14ac:dyDescent="0.3">
      <c r="B5" s="4" t="s">
        <v>19</v>
      </c>
      <c r="C5" s="5" t="s">
        <v>14</v>
      </c>
      <c r="D5" s="5" t="s">
        <v>1</v>
      </c>
      <c r="E5" s="33">
        <v>45689</v>
      </c>
      <c r="F5" s="6">
        <v>550</v>
      </c>
      <c r="G5" s="23">
        <v>7.6</v>
      </c>
      <c r="H5" s="36">
        <v>316000</v>
      </c>
      <c r="I5" s="20">
        <f t="shared" ref="I5:I12" si="0">ROUND(H5*0.95,-3)</f>
        <v>300000</v>
      </c>
      <c r="J5" s="7" t="str">
        <f t="shared" ref="J5:J12" si="1">IF(MID(B5,2,1)="S","수도권",IF(MID(B5,2,1)="C","중부권","기타"))</f>
        <v>중부권</v>
      </c>
    </row>
    <row r="6" spans="2:10" ht="18" customHeight="1" x14ac:dyDescent="0.3">
      <c r="B6" s="8" t="s">
        <v>20</v>
      </c>
      <c r="C6" s="2" t="s">
        <v>13</v>
      </c>
      <c r="D6" s="2" t="s">
        <v>0</v>
      </c>
      <c r="E6" s="34">
        <v>45261</v>
      </c>
      <c r="F6" s="3">
        <v>200</v>
      </c>
      <c r="G6" s="24">
        <v>8.1999999999999993</v>
      </c>
      <c r="H6" s="37">
        <v>899000</v>
      </c>
      <c r="I6" s="21">
        <f t="shared" si="0"/>
        <v>854000</v>
      </c>
      <c r="J6" s="9" t="str">
        <f t="shared" si="1"/>
        <v>수도권</v>
      </c>
    </row>
    <row r="7" spans="2:10" ht="18" customHeight="1" x14ac:dyDescent="0.3">
      <c r="B7" s="8" t="s">
        <v>21</v>
      </c>
      <c r="C7" s="2" t="s">
        <v>12</v>
      </c>
      <c r="D7" s="2" t="s">
        <v>1</v>
      </c>
      <c r="E7" s="34">
        <v>45413</v>
      </c>
      <c r="F7" s="3">
        <v>1000</v>
      </c>
      <c r="G7" s="24">
        <v>18.5</v>
      </c>
      <c r="H7" s="37">
        <v>995000</v>
      </c>
      <c r="I7" s="21">
        <f t="shared" si="0"/>
        <v>945000</v>
      </c>
      <c r="J7" s="9" t="str">
        <f t="shared" si="1"/>
        <v>기타</v>
      </c>
    </row>
    <row r="8" spans="2:10" ht="18" customHeight="1" x14ac:dyDescent="0.3">
      <c r="B8" s="8" t="s">
        <v>22</v>
      </c>
      <c r="C8" s="2" t="s">
        <v>3</v>
      </c>
      <c r="D8" s="2" t="s">
        <v>2</v>
      </c>
      <c r="E8" s="34">
        <v>45566</v>
      </c>
      <c r="F8" s="3">
        <v>60</v>
      </c>
      <c r="G8" s="24">
        <v>18</v>
      </c>
      <c r="H8" s="37">
        <v>839000</v>
      </c>
      <c r="I8" s="21">
        <f t="shared" si="0"/>
        <v>797000</v>
      </c>
      <c r="J8" s="9" t="str">
        <f t="shared" si="1"/>
        <v>기타</v>
      </c>
    </row>
    <row r="9" spans="2:10" ht="18" customHeight="1" x14ac:dyDescent="0.3">
      <c r="B9" s="8" t="s">
        <v>23</v>
      </c>
      <c r="C9" s="2" t="s">
        <v>10</v>
      </c>
      <c r="D9" s="2" t="s">
        <v>1</v>
      </c>
      <c r="E9" s="34">
        <v>45597</v>
      </c>
      <c r="F9" s="3">
        <v>550</v>
      </c>
      <c r="G9" s="24">
        <v>7.6</v>
      </c>
      <c r="H9" s="37">
        <v>330000</v>
      </c>
      <c r="I9" s="21">
        <f t="shared" si="0"/>
        <v>314000</v>
      </c>
      <c r="J9" s="9" t="str">
        <f t="shared" si="1"/>
        <v>중부권</v>
      </c>
    </row>
    <row r="10" spans="2:10" ht="18" customHeight="1" x14ac:dyDescent="0.3">
      <c r="B10" s="8" t="s">
        <v>24</v>
      </c>
      <c r="C10" s="2" t="s">
        <v>5</v>
      </c>
      <c r="D10" s="2" t="s">
        <v>0</v>
      </c>
      <c r="E10" s="34">
        <v>45352</v>
      </c>
      <c r="F10" s="3">
        <v>30</v>
      </c>
      <c r="G10" s="24">
        <v>3.2</v>
      </c>
      <c r="H10" s="37">
        <v>1100000</v>
      </c>
      <c r="I10" s="21">
        <f t="shared" si="0"/>
        <v>1045000</v>
      </c>
      <c r="J10" s="9" t="str">
        <f t="shared" si="1"/>
        <v>수도권</v>
      </c>
    </row>
    <row r="11" spans="2:10" ht="18" customHeight="1" x14ac:dyDescent="0.3">
      <c r="B11" s="8" t="s">
        <v>25</v>
      </c>
      <c r="C11" s="2" t="s">
        <v>11</v>
      </c>
      <c r="D11" s="2" t="s">
        <v>2</v>
      </c>
      <c r="E11" s="34">
        <v>45108</v>
      </c>
      <c r="F11" s="3">
        <v>130</v>
      </c>
      <c r="G11" s="24">
        <v>13.5</v>
      </c>
      <c r="H11" s="37">
        <v>549900</v>
      </c>
      <c r="I11" s="21">
        <f t="shared" si="0"/>
        <v>522000</v>
      </c>
      <c r="J11" s="9" t="str">
        <f t="shared" si="1"/>
        <v>수도권</v>
      </c>
    </row>
    <row r="12" spans="2:10" ht="18" customHeight="1" thickBot="1" x14ac:dyDescent="0.35">
      <c r="B12" s="10" t="s">
        <v>26</v>
      </c>
      <c r="C12" s="11" t="s">
        <v>15</v>
      </c>
      <c r="D12" s="11" t="s">
        <v>2</v>
      </c>
      <c r="E12" s="35">
        <v>45658</v>
      </c>
      <c r="F12" s="12">
        <v>95</v>
      </c>
      <c r="G12" s="25">
        <v>11.3</v>
      </c>
      <c r="H12" s="38">
        <v>798000</v>
      </c>
      <c r="I12" s="22">
        <f t="shared" si="0"/>
        <v>758000</v>
      </c>
      <c r="J12" s="13" t="str">
        <f t="shared" si="1"/>
        <v>중부권</v>
      </c>
    </row>
    <row r="13" spans="2:10" ht="18" customHeight="1" x14ac:dyDescent="0.3">
      <c r="B13" s="45" t="s">
        <v>27</v>
      </c>
      <c r="C13" s="46"/>
      <c r="D13" s="46"/>
      <c r="E13" s="20">
        <f>ROUNDDOWN(AVERAGE(H5:H12),-2)</f>
        <v>728300</v>
      </c>
      <c r="F13" s="47"/>
      <c r="G13" s="46" t="s">
        <v>29</v>
      </c>
      <c r="H13" s="46"/>
      <c r="I13" s="46"/>
      <c r="J13" s="40" t="str">
        <f>COUNTIF(무게,"&lt;=10")&amp;"개"</f>
        <v>4개</v>
      </c>
    </row>
    <row r="14" spans="2:10" ht="18" customHeight="1" thickBot="1" x14ac:dyDescent="0.35">
      <c r="B14" s="49" t="s">
        <v>41</v>
      </c>
      <c r="C14" s="50"/>
      <c r="D14" s="50"/>
      <c r="E14" s="22">
        <f>DMAX(B4:H12,F4,D4:D5)</f>
        <v>1000</v>
      </c>
      <c r="F14" s="48"/>
      <c r="G14" s="18" t="s">
        <v>8</v>
      </c>
      <c r="H14" s="11" t="s">
        <v>14</v>
      </c>
      <c r="I14" s="19" t="s">
        <v>28</v>
      </c>
      <c r="J14" s="41">
        <f>VLOOKUP(H14,C5:G12,5,FALSE)</f>
        <v>7.6</v>
      </c>
    </row>
    <row r="17" spans="5:5" x14ac:dyDescent="0.3">
      <c r="E17" s="39"/>
    </row>
    <row r="20" spans="5:5" ht="18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2">
      <formula>$G5&gt;=10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0"/>
  <sheetViews>
    <sheetView zoomScaleNormal="100" workbookViewId="0">
      <selection activeCell="O26" sqref="O26"/>
    </sheetView>
  </sheetViews>
  <sheetFormatPr defaultColWidth="8.875" defaultRowHeight="13.5" x14ac:dyDescent="0.3"/>
  <cols>
    <col min="1" max="1" width="1.625" style="1" customWidth="1"/>
    <col min="2" max="2" width="14.875" style="1" bestFit="1" customWidth="1"/>
    <col min="3" max="3" width="14.625" style="1" customWidth="1"/>
    <col min="4" max="4" width="15.125" style="1" customWidth="1"/>
    <col min="5" max="5" width="13.375" style="1" customWidth="1"/>
    <col min="6" max="6" width="9.625" style="1" customWidth="1"/>
    <col min="7" max="7" width="9.125" style="1" customWidth="1"/>
    <col min="8" max="8" width="13.7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14" t="s">
        <v>6</v>
      </c>
      <c r="C2" s="15" t="s">
        <v>7</v>
      </c>
      <c r="D2" s="15" t="s">
        <v>9</v>
      </c>
      <c r="E2" s="15" t="s">
        <v>39</v>
      </c>
      <c r="F2" s="16" t="s">
        <v>16</v>
      </c>
      <c r="G2" s="15" t="s">
        <v>4</v>
      </c>
      <c r="H2" s="16" t="s">
        <v>40</v>
      </c>
    </row>
    <row r="3" spans="2:8" x14ac:dyDescent="0.3">
      <c r="B3" s="4" t="s">
        <v>19</v>
      </c>
      <c r="C3" s="5" t="s">
        <v>14</v>
      </c>
      <c r="D3" s="5" t="s">
        <v>1</v>
      </c>
      <c r="E3" s="33">
        <v>45689</v>
      </c>
      <c r="F3" s="6">
        <v>550</v>
      </c>
      <c r="G3" s="23">
        <v>3.8999999999999959</v>
      </c>
      <c r="H3" s="36">
        <v>316000</v>
      </c>
    </row>
    <row r="4" spans="2:8" x14ac:dyDescent="0.3">
      <c r="B4" s="8" t="s">
        <v>20</v>
      </c>
      <c r="C4" s="2" t="s">
        <v>13</v>
      </c>
      <c r="D4" s="2" t="s">
        <v>0</v>
      </c>
      <c r="E4" s="34">
        <v>45261</v>
      </c>
      <c r="F4" s="3">
        <v>200</v>
      </c>
      <c r="G4" s="24">
        <v>8.1999999999999993</v>
      </c>
      <c r="H4" s="37">
        <v>899000</v>
      </c>
    </row>
    <row r="5" spans="2:8" x14ac:dyDescent="0.3">
      <c r="B5" s="8" t="s">
        <v>21</v>
      </c>
      <c r="C5" s="2" t="s">
        <v>12</v>
      </c>
      <c r="D5" s="2" t="s">
        <v>1</v>
      </c>
      <c r="E5" s="34">
        <v>45413</v>
      </c>
      <c r="F5" s="3">
        <v>1000</v>
      </c>
      <c r="G5" s="24">
        <v>18.5</v>
      </c>
      <c r="H5" s="37">
        <v>995000</v>
      </c>
    </row>
    <row r="6" spans="2:8" x14ac:dyDescent="0.3">
      <c r="B6" s="8" t="s">
        <v>22</v>
      </c>
      <c r="C6" s="2" t="s">
        <v>3</v>
      </c>
      <c r="D6" s="2" t="s">
        <v>2</v>
      </c>
      <c r="E6" s="34">
        <v>45566</v>
      </c>
      <c r="F6" s="3">
        <v>60</v>
      </c>
      <c r="G6" s="24">
        <v>18</v>
      </c>
      <c r="H6" s="37">
        <v>839000</v>
      </c>
    </row>
    <row r="7" spans="2:8" x14ac:dyDescent="0.3">
      <c r="B7" s="8" t="s">
        <v>23</v>
      </c>
      <c r="C7" s="2" t="s">
        <v>10</v>
      </c>
      <c r="D7" s="2" t="s">
        <v>1</v>
      </c>
      <c r="E7" s="34">
        <v>45597</v>
      </c>
      <c r="F7" s="3">
        <v>550</v>
      </c>
      <c r="G7" s="24">
        <v>7.6</v>
      </c>
      <c r="H7" s="37">
        <v>330000</v>
      </c>
    </row>
    <row r="8" spans="2:8" x14ac:dyDescent="0.3">
      <c r="B8" s="8" t="s">
        <v>24</v>
      </c>
      <c r="C8" s="2" t="s">
        <v>5</v>
      </c>
      <c r="D8" s="2" t="s">
        <v>0</v>
      </c>
      <c r="E8" s="34">
        <v>45352</v>
      </c>
      <c r="F8" s="3">
        <v>30</v>
      </c>
      <c r="G8" s="24">
        <v>3.2</v>
      </c>
      <c r="H8" s="37">
        <v>1100000</v>
      </c>
    </row>
    <row r="9" spans="2:8" x14ac:dyDescent="0.3">
      <c r="B9" s="8" t="s">
        <v>25</v>
      </c>
      <c r="C9" s="2" t="s">
        <v>11</v>
      </c>
      <c r="D9" s="2" t="s">
        <v>2</v>
      </c>
      <c r="E9" s="34">
        <v>45108</v>
      </c>
      <c r="F9" s="3">
        <v>130</v>
      </c>
      <c r="G9" s="24">
        <v>13.5</v>
      </c>
      <c r="H9" s="37">
        <v>549900</v>
      </c>
    </row>
    <row r="10" spans="2:8" ht="14.25" thickBot="1" x14ac:dyDescent="0.35">
      <c r="B10" s="10" t="s">
        <v>26</v>
      </c>
      <c r="C10" s="11" t="s">
        <v>15</v>
      </c>
      <c r="D10" s="11" t="s">
        <v>2</v>
      </c>
      <c r="E10" s="35">
        <v>45658</v>
      </c>
      <c r="F10" s="12">
        <v>95</v>
      </c>
      <c r="G10" s="25">
        <v>11.3</v>
      </c>
      <c r="H10" s="38">
        <v>798000</v>
      </c>
    </row>
    <row r="11" spans="2:8" x14ac:dyDescent="0.3">
      <c r="B11" s="51" t="s">
        <v>43</v>
      </c>
      <c r="C11" s="51"/>
      <c r="D11" s="51"/>
      <c r="E11" s="51"/>
      <c r="F11" s="51"/>
      <c r="G11" s="51"/>
      <c r="H11" s="26">
        <f>DAVERAGE(B2:H10,6,D2:D3)</f>
        <v>9.9999999999999982</v>
      </c>
    </row>
    <row r="14" spans="2:8" ht="27" x14ac:dyDescent="0.3">
      <c r="B14" s="27" t="s">
        <v>9</v>
      </c>
      <c r="C14" s="44" t="s">
        <v>40</v>
      </c>
    </row>
    <row r="15" spans="2:8" x14ac:dyDescent="0.3">
      <c r="B15" s="52" t="s">
        <v>30</v>
      </c>
      <c r="C15" s="52" t="s">
        <v>42</v>
      </c>
    </row>
    <row r="17" spans="2:5" ht="14.25" thickBot="1" x14ac:dyDescent="0.35"/>
    <row r="18" spans="2:5" ht="27.75" thickBot="1" x14ac:dyDescent="0.35">
      <c r="B18" s="15" t="s">
        <v>7</v>
      </c>
      <c r="C18" s="15" t="s">
        <v>39</v>
      </c>
      <c r="D18" s="16" t="s">
        <v>16</v>
      </c>
      <c r="E18" s="16" t="s">
        <v>40</v>
      </c>
    </row>
    <row r="19" spans="2:5" x14ac:dyDescent="0.3">
      <c r="B19" s="2" t="s">
        <v>11</v>
      </c>
      <c r="C19" s="34">
        <v>45108</v>
      </c>
      <c r="D19" s="3">
        <v>130</v>
      </c>
      <c r="E19" s="37">
        <v>549900</v>
      </c>
    </row>
    <row r="20" spans="2:5" ht="14.25" thickBot="1" x14ac:dyDescent="0.35">
      <c r="B20" s="11" t="s">
        <v>15</v>
      </c>
      <c r="C20" s="35">
        <v>45658</v>
      </c>
      <c r="D20" s="12">
        <v>95</v>
      </c>
      <c r="E20" s="38">
        <v>798000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zoomScaleNormal="100" workbookViewId="0">
      <selection activeCell="N34" sqref="N34"/>
    </sheetView>
  </sheetViews>
  <sheetFormatPr defaultColWidth="8.875" defaultRowHeight="13.5" x14ac:dyDescent="0.3"/>
  <cols>
    <col min="1" max="1" width="1.625" style="1" customWidth="1"/>
    <col min="2" max="2" width="9.25" style="1" customWidth="1"/>
    <col min="3" max="3" width="14.625" style="1" customWidth="1"/>
    <col min="4" max="4" width="17.875" style="1" bestFit="1" customWidth="1"/>
    <col min="5" max="5" width="13.375" style="1" customWidth="1"/>
    <col min="6" max="6" width="9.625" style="1" customWidth="1"/>
    <col min="7" max="7" width="9.125" style="1" customWidth="1"/>
    <col min="8" max="8" width="13.75" style="1" customWidth="1"/>
    <col min="9" max="16384" width="8.875" style="1"/>
  </cols>
  <sheetData>
    <row r="1" spans="2:8" ht="14.25" thickBot="1" x14ac:dyDescent="0.35"/>
    <row r="2" spans="2:8" ht="27.75" thickBot="1" x14ac:dyDescent="0.35">
      <c r="B2" s="14" t="s">
        <v>6</v>
      </c>
      <c r="C2" s="15" t="s">
        <v>7</v>
      </c>
      <c r="D2" s="15" t="s">
        <v>9</v>
      </c>
      <c r="E2" s="15" t="s">
        <v>39</v>
      </c>
      <c r="F2" s="16" t="s">
        <v>16</v>
      </c>
      <c r="G2" s="15" t="s">
        <v>4</v>
      </c>
      <c r="H2" s="16" t="s">
        <v>40</v>
      </c>
    </row>
    <row r="3" spans="2:8" x14ac:dyDescent="0.3">
      <c r="B3" s="4" t="s">
        <v>20</v>
      </c>
      <c r="C3" s="5" t="s">
        <v>13</v>
      </c>
      <c r="D3" s="5" t="s">
        <v>0</v>
      </c>
      <c r="E3" s="33">
        <v>45261</v>
      </c>
      <c r="F3" s="6">
        <v>200</v>
      </c>
      <c r="G3" s="23">
        <v>8.1999999999999993</v>
      </c>
      <c r="H3" s="36">
        <v>899000</v>
      </c>
    </row>
    <row r="4" spans="2:8" x14ac:dyDescent="0.3">
      <c r="B4" s="8" t="s">
        <v>24</v>
      </c>
      <c r="C4" s="2" t="s">
        <v>5</v>
      </c>
      <c r="D4" s="2" t="s">
        <v>0</v>
      </c>
      <c r="E4" s="34">
        <v>45352</v>
      </c>
      <c r="F4" s="3">
        <v>30</v>
      </c>
      <c r="G4" s="24">
        <v>3.2</v>
      </c>
      <c r="H4" s="37">
        <v>1100000</v>
      </c>
    </row>
    <row r="5" spans="2:8" x14ac:dyDescent="0.3">
      <c r="B5" s="8"/>
      <c r="C5" s="2"/>
      <c r="D5" s="28" t="s">
        <v>37</v>
      </c>
      <c r="E5" s="34"/>
      <c r="F5" s="3"/>
      <c r="G5" s="24"/>
      <c r="H5" s="37">
        <f>SUBTOTAL(1,H3:H4)</f>
        <v>999500</v>
      </c>
    </row>
    <row r="6" spans="2:8" x14ac:dyDescent="0.3">
      <c r="B6" s="8"/>
      <c r="C6" s="2">
        <f>SUBTOTAL(3,C3:C4)</f>
        <v>2</v>
      </c>
      <c r="D6" s="28" t="s">
        <v>33</v>
      </c>
      <c r="E6" s="34"/>
      <c r="F6" s="3"/>
      <c r="G6" s="24"/>
      <c r="H6" s="37"/>
    </row>
    <row r="7" spans="2:8" x14ac:dyDescent="0.3">
      <c r="B7" s="8" t="s">
        <v>19</v>
      </c>
      <c r="C7" s="2" t="s">
        <v>14</v>
      </c>
      <c r="D7" s="2" t="s">
        <v>1</v>
      </c>
      <c r="E7" s="34">
        <v>45689</v>
      </c>
      <c r="F7" s="3">
        <v>550</v>
      </c>
      <c r="G7" s="24">
        <v>7.6</v>
      </c>
      <c r="H7" s="37">
        <v>316000</v>
      </c>
    </row>
    <row r="8" spans="2:8" x14ac:dyDescent="0.3">
      <c r="B8" s="8" t="s">
        <v>21</v>
      </c>
      <c r="C8" s="2" t="s">
        <v>12</v>
      </c>
      <c r="D8" s="2" t="s">
        <v>1</v>
      </c>
      <c r="E8" s="34">
        <v>45413</v>
      </c>
      <c r="F8" s="3">
        <v>1000</v>
      </c>
      <c r="G8" s="24">
        <v>18.5</v>
      </c>
      <c r="H8" s="37">
        <v>995000</v>
      </c>
    </row>
    <row r="9" spans="2:8" x14ac:dyDescent="0.3">
      <c r="B9" s="8" t="s">
        <v>23</v>
      </c>
      <c r="C9" s="2" t="s">
        <v>10</v>
      </c>
      <c r="D9" s="2" t="s">
        <v>1</v>
      </c>
      <c r="E9" s="34">
        <v>45597</v>
      </c>
      <c r="F9" s="3">
        <v>550</v>
      </c>
      <c r="G9" s="24">
        <v>7.6</v>
      </c>
      <c r="H9" s="37">
        <v>330000</v>
      </c>
    </row>
    <row r="10" spans="2:8" x14ac:dyDescent="0.3">
      <c r="B10" s="8"/>
      <c r="C10" s="2"/>
      <c r="D10" s="28" t="s">
        <v>35</v>
      </c>
      <c r="E10" s="34"/>
      <c r="F10" s="3"/>
      <c r="G10" s="24"/>
      <c r="H10" s="37">
        <f>SUBTOTAL(1,H7:H9)</f>
        <v>547000</v>
      </c>
    </row>
    <row r="11" spans="2:8" x14ac:dyDescent="0.3">
      <c r="B11" s="8"/>
      <c r="C11" s="2">
        <f>SUBTOTAL(3,C7:C9)</f>
        <v>3</v>
      </c>
      <c r="D11" s="28" t="s">
        <v>31</v>
      </c>
      <c r="E11" s="34"/>
      <c r="F11" s="3"/>
      <c r="G11" s="24"/>
      <c r="H11" s="37"/>
    </row>
    <row r="12" spans="2:8" x14ac:dyDescent="0.3">
      <c r="B12" s="8" t="s">
        <v>22</v>
      </c>
      <c r="C12" s="2" t="s">
        <v>3</v>
      </c>
      <c r="D12" s="2" t="s">
        <v>2</v>
      </c>
      <c r="E12" s="34">
        <v>45566</v>
      </c>
      <c r="F12" s="3">
        <v>60</v>
      </c>
      <c r="G12" s="24">
        <v>18</v>
      </c>
      <c r="H12" s="37">
        <v>839000</v>
      </c>
    </row>
    <row r="13" spans="2:8" x14ac:dyDescent="0.3">
      <c r="B13" s="8" t="s">
        <v>25</v>
      </c>
      <c r="C13" s="2" t="s">
        <v>11</v>
      </c>
      <c r="D13" s="2" t="s">
        <v>2</v>
      </c>
      <c r="E13" s="34">
        <v>45108</v>
      </c>
      <c r="F13" s="3">
        <v>130</v>
      </c>
      <c r="G13" s="24">
        <v>13.5</v>
      </c>
      <c r="H13" s="37">
        <v>549900</v>
      </c>
    </row>
    <row r="14" spans="2:8" ht="14.25" thickBot="1" x14ac:dyDescent="0.35">
      <c r="B14" s="10" t="s">
        <v>26</v>
      </c>
      <c r="C14" s="11" t="s">
        <v>15</v>
      </c>
      <c r="D14" s="11" t="s">
        <v>2</v>
      </c>
      <c r="E14" s="35">
        <v>45658</v>
      </c>
      <c r="F14" s="12">
        <v>95</v>
      </c>
      <c r="G14" s="25">
        <v>11.3</v>
      </c>
      <c r="H14" s="38">
        <v>798000</v>
      </c>
    </row>
    <row r="15" spans="2:8" x14ac:dyDescent="0.3">
      <c r="B15" s="29"/>
      <c r="C15" s="29"/>
      <c r="D15" s="32" t="s">
        <v>36</v>
      </c>
      <c r="E15" s="42"/>
      <c r="F15" s="30"/>
      <c r="G15" s="31"/>
      <c r="H15" s="43">
        <f>SUBTOTAL(1,H12:H14)</f>
        <v>728966.66666666663</v>
      </c>
    </row>
    <row r="16" spans="2:8" x14ac:dyDescent="0.3">
      <c r="B16" s="29"/>
      <c r="C16" s="29">
        <f>SUBTOTAL(3,C12:C14)</f>
        <v>3</v>
      </c>
      <c r="D16" s="32" t="s">
        <v>32</v>
      </c>
      <c r="E16" s="42"/>
      <c r="F16" s="30"/>
      <c r="G16" s="31"/>
      <c r="H16" s="43"/>
    </row>
    <row r="17" spans="2:8" x14ac:dyDescent="0.3">
      <c r="B17" s="29"/>
      <c r="C17" s="29"/>
      <c r="D17" s="32" t="s">
        <v>38</v>
      </c>
      <c r="E17" s="42"/>
      <c r="F17" s="30"/>
      <c r="G17" s="31"/>
      <c r="H17" s="43">
        <f>SUBTOTAL(1,H3:H14)</f>
        <v>728362.5</v>
      </c>
    </row>
    <row r="18" spans="2:8" x14ac:dyDescent="0.3">
      <c r="B18" s="29"/>
      <c r="C18" s="29">
        <f>SUBTOTAL(3,C3:C14)</f>
        <v>8</v>
      </c>
      <c r="D18" s="32" t="s">
        <v>34</v>
      </c>
      <c r="E18" s="42"/>
      <c r="F18" s="30"/>
      <c r="G18" s="31"/>
      <c r="H18" s="43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$G3&gt;=10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5" baseType="lpstr">
      <vt:lpstr>제1작업</vt:lpstr>
      <vt:lpstr>제2작업</vt:lpstr>
      <vt:lpstr>제3작업</vt:lpstr>
      <vt:lpstr>제4작업</vt:lpstr>
      <vt:lpstr>무게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2025-09-13T03:16:07Z</dcterms:modified>
</cp:coreProperties>
</file>